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1070f65a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11358de9a19440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00;[Red](#,##0.0000);0"/>
    <x:numFmt numFmtId="201" formatCode="$#,##0.000000;[Red]($#,##0.000000);$0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e7de01c9e4247" /><Relationship Type="http://schemas.openxmlformats.org/officeDocument/2006/relationships/theme" Target="/xl/theme/theme1.xml" Id="R7f6b8b376849493f" /><Relationship Type="http://schemas.openxmlformats.org/officeDocument/2006/relationships/sharedStrings" Target="/xl/sharedStrings.xml" Id="R979866b171114f6b" /><Relationship Type="http://schemas.openxmlformats.org/officeDocument/2006/relationships/worksheet" Target="/xl/worksheets/sheet1.xml" Id="R11358de9a19440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Startup Funding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0,B8&lt;=1000000000),AND(ISNUMBER(B9),B9&gt;=0,B9&lt;=1000000000),AND(ISNUMBER(B10),B10&gt;=0,B10&lt;=1000000000),AND(ISNUMBER(B11),B11&gt;=0,B11&lt;=1000000000),AND(ISNUMBER(B12),B12&gt;=0,B12&lt;=1000000000),AND(ISNUMBER(B13),B13&gt;=0,B13&lt;=100),AND(ISNUMBER(B14),B14&gt;=0,B14&lt;=1000000000),AND(ISNUMBER(B15),B15&gt;=0,B15&lt;=1000000000),AND(ISNUMBER(B16),B16&gt;=0,B16&lt;=1000000000),AND(ISNUMBER(B17),B17&gt;=0,B17&lt;=1000000000),B16&lt;=B8+B9)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Machine / equipment purchase (USD)</x:v>
      </x:c>
      <x:c r="B8" s="9" t="n">
        <x:v>12000</x:v>
      </x:c>
      <x:c r="C8" s="5" t="str">
        <x:v>0 to 1000000000</x:v>
      </x:c>
      <x:c r="D8" s="1"/>
      <x:c r="E8" s="1"/>
      <x:c r="F8" s="6" t="str">
        <x:v>Gross startup funding need</x:v>
      </x:c>
      <x:c r="G8" s="11" t="n">
        <x:f>G20</x:f>
        <x:v>23250</x:v>
      </x:c>
      <x:c r="H8" s="1"/>
    </x:row>
    <x:row r="9" ht="36" customHeight="1">
      <x:c r="A9" s="5" t="str">
        <x:v>Delivery, installation and purchase taxes (USD)</x:v>
      </x:c>
      <x:c r="B9" s="9" t="n">
        <x:v>2000</x:v>
      </x:c>
      <x:c r="C9" s="5" t="str">
        <x:v>0 to 1000000000</x:v>
      </x:c>
      <x:c r="D9" s="1"/>
      <x:c r="E9" s="1"/>
      <x:c r="F9" s="6" t="str">
        <x:v>Additional funding required</x:v>
      </x:c>
      <x:c r="G9" s="11" t="n">
        <x:f>G22</x:f>
        <x:v>3250</x:v>
      </x:c>
      <x:c r="H9" s="1"/>
    </x:row>
    <x:row r="10" ht="36" customHeight="1">
      <x:c r="A10" s="5" t="str">
        <x:v>Refundable deposits (USD)</x:v>
      </x:c>
      <x:c r="B10" s="9" t="n">
        <x:v>500</x:v>
      </x:c>
      <x:c r="C10" s="5" t="str">
        <x:v>0 to 1000000000</x:v>
      </x:c>
      <x:c r="D10" s="1"/>
      <x:c r="E10" s="1"/>
      <x:c r="F10" s="6" t="str">
        <x:v>Opening cash: shortfall plus minimum floor</x:v>
      </x:c>
      <x:c r="G10" s="11" t="n">
        <x:f>G19</x:f>
        <x:v>4000</x:v>
      </x:c>
      <x:c r="H10" s="1"/>
    </x:row>
    <x:row r="11" ht="36" customHeight="1">
      <x:c r="A11" s="5" t="str">
        <x:v>Initial inventory / consumables (USD)</x:v>
      </x:c>
      <x:c r="B11" s="9" t="n">
        <x:v>1000</x:v>
      </x:c>
      <x:c r="C11" s="5" t="str">
        <x:v>0 to 1000000000</x:v>
      </x:c>
      <x:c r="D11" s="1"/>
      <x:c r="E11" s="1"/>
      <x:c r="F11" s="6" t="str">
        <x:v>Committed financing and equity</x:v>
      </x:c>
      <x:c r="G11" s="11" t="n">
        <x:f>G21</x:f>
        <x:v>20000</x:v>
      </x:c>
      <x:c r="H11" s="1"/>
    </x:row>
    <x:row r="12" ht="36" customHeight="1">
      <x:c r="A12" s="5" t="str">
        <x:v>Pre-opening expenses (USD)</x:v>
      </x:c>
      <x:c r="B12" s="9" t="n">
        <x:v>2000</x:v>
      </x:c>
      <x:c r="C12" s="5" t="str">
        <x:v>0 to 1000000000</x:v>
      </x:c>
      <x:c r="D12" s="1"/>
      <x:c r="E12" s="1"/>
      <x:c r="F12" s="6" t="str">
        <x:v>Sources above modeled need</x:v>
      </x:c>
      <x:c r="G12" s="11" t="n">
        <x:f>G23</x:f>
        <x:v>0</x:v>
      </x:c>
      <x:c r="H12" s="1"/>
    </x:row>
    <x:row r="13" ht="36" customHeight="1">
      <x:c r="A13" s="5" t="str">
        <x:v>Contingency on opening uses (%)</x:v>
      </x:c>
      <x:c r="B13" s="9" t="n">
        <x:v>10</x:v>
      </x:c>
      <x:c r="C13" s="5" t="str">
        <x:v>0 to 100</x:v>
      </x:c>
      <x:c r="D13" s="1"/>
      <x:c r="E13" s="1"/>
      <x:c r="F13" s="5"/>
      <x:c r="G13" s="5"/>
      <x:c r="H13" s="1"/>
    </x:row>
    <x:row r="14" ht="36" customHeight="1">
      <x:c r="A14" s="5" t="str">
        <x:v>Cumulative operating cash shortfall to cover (USD)</x:v>
      </x:c>
      <x:c r="B14" s="9" t="n">
        <x:v>2500</x:v>
      </x:c>
      <x:c r="C14" s="5" t="str">
        <x:v>0 to 1000000000</x:v>
      </x:c>
      <x:c r="D14" s="1"/>
      <x:c r="E14" s="1"/>
      <x:c r="F14" s="5"/>
      <x:c r="G14" s="5"/>
      <x:c r="H14" s="1"/>
    </x:row>
    <x:row r="15" ht="36" customHeight="1">
      <x:c r="A15" s="5" t="str">
        <x:v>Minimum cash floor (USD)</x:v>
      </x:c>
      <x:c r="B15" s="9" t="n">
        <x:v>1500</x:v>
      </x:c>
      <x:c r="C15" s="5" t="str">
        <x:v>0 to 1000000000</x:v>
      </x:c>
      <x:c r="D15" s="1"/>
      <x:c r="E15" s="1"/>
      <x:c r="F15" s="5"/>
      <x:c r="G15" s="5"/>
      <x:c r="H15" s="1"/>
    </x:row>
    <x:row r="16" ht="36" customHeight="1">
      <x:c r="A16" s="5" t="str">
        <x:v>Committed equipment financing proceeds (USD)</x:v>
      </x:c>
      <x:c r="B16" s="9" t="n">
        <x:v>10000</x:v>
      </x:c>
      <x:c r="C16" s="5" t="str">
        <x:v>0 to 1000000000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Committed equity / other cash (USD)</x:v>
      </x:c>
      <x:c r="B17" s="9" t="n">
        <x:v>10000</x:v>
      </x:c>
      <x:c r="C17" s="5" t="str">
        <x:v>0 to 1000000000</x:v>
      </x:c>
      <x:c r="D17" s="1"/>
      <x:c r="E17" s="1"/>
      <x:c r="F17" s="5" t="str">
        <x:v>Equipment, installation, deposits, stock and pre-opening</x:v>
      </x:c>
      <x:c r="G17" s="10" t="n">
        <x:f>IF($G$5="Invalid inputs","Invalid inputs",B8+B9+B10+B11+B12)</x:f>
        <x:v>17500</x:v>
      </x:c>
      <x:c r="H17" s="1"/>
    </x:row>
    <x:row r="18" ht="36" customHeight="1">
      <x:c r="A18" s="1"/>
      <x:c r="B18" s="1"/>
      <x:c r="C18" s="1"/>
      <x:c r="D18" s="1"/>
      <x:c r="E18" s="1"/>
      <x:c r="F18" s="5" t="str">
        <x:v>Contingency on base opening uses</x:v>
      </x:c>
      <x:c r="G18" s="10" t="n">
        <x:f>IF($G$5="Invalid inputs","Invalid inputs",G17*B13/100)</x:f>
        <x:v>1750</x:v>
      </x:c>
      <x:c r="H18" s="1"/>
    </x:row>
    <x:row r="19" ht="36" customHeight="1">
      <x:c r="A19" s="1"/>
      <x:c r="B19" s="1"/>
      <x:c r="C19" s="1"/>
      <x:c r="D19" s="1"/>
      <x:c r="E19" s="1"/>
      <x:c r="F19" s="5" t="str">
        <x:v>Opening cash: shortfall plus minimum floor</x:v>
      </x:c>
      <x:c r="G19" s="10" t="n">
        <x:f>IF($G$5="Invalid inputs","Invalid inputs",B14+B15)</x:f>
        <x:v>4000</x:v>
      </x:c>
      <x:c r="H19" s="1"/>
    </x:row>
    <x:row r="20" ht="36" customHeight="1">
      <x:c r="A20" s="1"/>
      <x:c r="B20" s="1"/>
      <x:c r="C20" s="1"/>
      <x:c r="D20" s="1"/>
      <x:c r="E20" s="1"/>
      <x:c r="F20" s="5" t="str">
        <x:v>Gross startup funding need</x:v>
      </x:c>
      <x:c r="G20" s="10" t="n">
        <x:f>IF($G$5="Invalid inputs","Invalid inputs",G17+G18+G19)</x:f>
        <x:v>23250</x:v>
      </x:c>
      <x:c r="H20" s="1"/>
    </x:row>
    <x:row r="21" ht="36" customHeight="1">
      <x:c r="A21" s="1"/>
      <x:c r="B21" s="1"/>
      <x:c r="C21" s="1"/>
      <x:c r="D21" s="1"/>
      <x:c r="E21" s="1"/>
      <x:c r="F21" s="5" t="str">
        <x:v>Committed financing and equity</x:v>
      </x:c>
      <x:c r="G21" s="10" t="n">
        <x:f>IF($G$5="Invalid inputs","Invalid inputs",B16+B17)</x:f>
        <x:v>20000</x:v>
      </x:c>
      <x:c r="H21" s="1"/>
    </x:row>
    <x:row r="22" ht="36" customHeight="1">
      <x:c r="A22" s="1"/>
      <x:c r="B22" s="1"/>
      <x:c r="C22" s="1"/>
      <x:c r="D22" s="1"/>
      <x:c r="E22" s="1"/>
      <x:c r="F22" s="5" t="str">
        <x:v>Additional funding required</x:v>
      </x:c>
      <x:c r="G22" s="10" t="n">
        <x:f>IF($G$5="Invalid inputs","Invalid inputs",MAX(0,G20-G21))</x:f>
        <x:v>3250</x:v>
      </x:c>
      <x:c r="H22" s="1"/>
    </x:row>
    <x:row r="23" ht="36" customHeight="1">
      <x:c r="A23" s="1"/>
      <x:c r="B23" s="1"/>
      <x:c r="C23" s="1"/>
      <x:c r="D23" s="1"/>
      <x:c r="E23" s="1"/>
      <x:c r="F23" s="5" t="str">
        <x:v>Sources above modeled need</x:v>
      </x:c>
      <x:c r="G23" s="10" t="n">
        <x:f>IF($G$5="Invalid inputs","Invalid inputs",MAX(0,G21-G20))</x:f>
        <x:v>0</x:v>
      </x:c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3:H3"/>
    <x:mergeCell ref="A4:H4"/>
    <x:mergeCell ref="A5:D5"/>
  </x:mergeCells>
  <x:dataValidations count="10">
    <x:dataValidation type="decimal" operator="between" sqref="B8">
      <x:formula1>0</x:formula1>
      <x:formula2>1000000000</x:formula2>
    </x:dataValidation>
    <x:dataValidation type="decimal" operator="between" sqref="B9">
      <x:formula1>0</x:formula1>
      <x:formula2>1000000000</x:formula2>
    </x:dataValidation>
    <x:dataValidation type="decimal" operator="between" sqref="B10">
      <x:formula1>0</x:formula1>
      <x:formula2>1000000000</x:formula2>
    </x:dataValidation>
    <x:dataValidation type="decimal" operator="between" sqref="B11">
      <x:formula1>0</x:formula1>
      <x:formula2>1000000000</x:formula2>
    </x:dataValidation>
    <x:dataValidation type="decimal" operator="between" sqref="B12">
      <x:formula1>0</x:formula1>
      <x:formula2>1000000000</x:formula2>
    </x:dataValidation>
    <x:dataValidation type="decimal" operator="between" sqref="B13">
      <x:formula1>0</x:formula1>
      <x:formula2>100</x:formula2>
    </x:dataValidation>
    <x:dataValidation type="decimal" operator="between" sqref="B14">
      <x:formula1>0</x:formula1>
      <x:formula2>1000000000</x:formula2>
    </x:dataValidation>
    <x:dataValidation type="decimal" operator="between" sqref="B15">
      <x:formula1>0</x:formula1>
      <x:formula2>1000000000</x:formula2>
    </x:dataValidation>
    <x:dataValidation type="decimal" operator="between" sqref="B16">
      <x:formula1>0</x:formula1>
      <x:formula2>1000000000</x:formula2>
    </x:dataValidation>
    <x:dataValidation type="decimal" operator="between" sqref="B17">
      <x:formula1>0</x:formula1>
      <x:formula2>1000000000</x:formula2>
    </x:dataValidation>
  </x:dataValidations>
  <x:pageMargins left="0.7" right="0.7" top="0.75" bottom="0.75" header="0.3" footer="0.3"/>
</x:worksheet>
</file>